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wykaz cen odbieranie odpadów" sheetId="1" r:id="rId1"/>
  </sheets>
  <definedNames>
    <definedName name="_Toc467692441" localSheetId="0">'wykaz cen odbieranie odpadów'!#REF!</definedName>
  </definedNames>
  <calcPr calcId="145621"/>
</workbook>
</file>

<file path=xl/calcChain.xml><?xml version="1.0" encoding="utf-8"?>
<calcChain xmlns="http://schemas.openxmlformats.org/spreadsheetml/2006/main">
  <c r="F38" i="1" l="1"/>
  <c r="G43" i="1"/>
  <c r="G44" i="1"/>
  <c r="G45" i="1"/>
  <c r="G46" i="1"/>
  <c r="G47" i="1"/>
  <c r="G48" i="1"/>
  <c r="G42" i="1"/>
  <c r="P33" i="1"/>
  <c r="P27" i="1" l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T26" i="1"/>
  <c r="R26" i="1"/>
  <c r="S26" i="1"/>
  <c r="Q26" i="1"/>
  <c r="P26" i="1"/>
  <c r="H48" i="1" l="1"/>
  <c r="H47" i="1"/>
  <c r="H46" i="1"/>
  <c r="H45" i="1"/>
  <c r="H44" i="1"/>
  <c r="H43" i="1"/>
  <c r="H42" i="1"/>
  <c r="G38" i="1"/>
  <c r="D39" i="1"/>
  <c r="F39" i="1" s="1"/>
  <c r="G39" i="1" s="1"/>
  <c r="T25" i="1"/>
  <c r="S25" i="1"/>
  <c r="R25" i="1"/>
  <c r="Q25" i="1"/>
  <c r="P25" i="1"/>
  <c r="R24" i="1"/>
  <c r="Q24" i="1"/>
  <c r="P24" i="1"/>
  <c r="T24" i="1"/>
  <c r="S24" i="1"/>
  <c r="T23" i="1"/>
  <c r="R23" i="1"/>
  <c r="P23" i="1"/>
  <c r="S23" i="1"/>
  <c r="Q23" i="1"/>
  <c r="T22" i="1"/>
  <c r="R22" i="1"/>
  <c r="Q22" i="1"/>
  <c r="P22" i="1"/>
  <c r="S22" i="1"/>
  <c r="T21" i="1"/>
  <c r="R21" i="1"/>
  <c r="Q21" i="1"/>
  <c r="S21" i="1"/>
  <c r="P21" i="1"/>
  <c r="R20" i="1"/>
  <c r="P20" i="1"/>
  <c r="T20" i="1"/>
  <c r="S20" i="1"/>
  <c r="Q20" i="1"/>
  <c r="T19" i="1"/>
  <c r="S19" i="1"/>
  <c r="R19" i="1"/>
  <c r="P19" i="1"/>
  <c r="Q19" i="1"/>
  <c r="R18" i="1"/>
  <c r="Q18" i="1"/>
  <c r="P18" i="1"/>
  <c r="T18" i="1"/>
  <c r="S18" i="1"/>
  <c r="T17" i="1"/>
  <c r="S17" i="1"/>
  <c r="P17" i="1"/>
  <c r="R17" i="1"/>
  <c r="Q17" i="1"/>
  <c r="T16" i="1"/>
  <c r="S16" i="1"/>
  <c r="R16" i="1"/>
  <c r="Q16" i="1"/>
  <c r="P16" i="1"/>
  <c r="P34" i="1" l="1"/>
  <c r="Q33" i="1"/>
  <c r="R33" i="1"/>
  <c r="S33" i="1"/>
  <c r="T33" i="1"/>
</calcChain>
</file>

<file path=xl/sharedStrings.xml><?xml version="1.0" encoding="utf-8"?>
<sst xmlns="http://schemas.openxmlformats.org/spreadsheetml/2006/main" count="91" uniqueCount="69">
  <si>
    <t>WYKAZ CEN - odbieranie odpadów Gmina Elbląg</t>
  </si>
  <si>
    <t xml:space="preserve">W poniższym wykazie cen wykonawca zaoferuje stawki jednostkowe oraz wyliczy cenę ofertową, biorąc pod uwagę wymagania określone w SIWZ, w tym w umowie, oraz biorąc pod uwagę, że ilość odpadów jest wartością szacunkową. </t>
  </si>
  <si>
    <t xml:space="preserve">Wykonawca kalkulując stawkę i cenę weźmie pod uwagę, że jest odpowiedzialny za ich prawidłową wycenę uwzględniając koszty odbierania odpadów, wyposażenie nieruchomości w worki i pojemniki do zbierania odpadów selektywnie zebranych i wyposażenia w pojemniki dla odpadów komunalnych zmieszanych, oraz utrzymanie w należytym stanie technicznym pojemników do odpadów komunalnych zmieszanych. Wykonawca uwzględni, marżę zysku, opłaty, podatki i inne zobowiązania wynikające z umowy. </t>
  </si>
  <si>
    <t xml:space="preserve">W Wykazie Cen należy zwrócić szczególną uwagę, że zakres świadczenia usług obejmuje 3 miesiące roku 2020, pełne lata 2021-2023 i 9 miesięcy roku 2024. Ilości odpadów, pojemników i worków w wykazie Cen uwzględniają powyższe okres świadczenia usług. </t>
  </si>
  <si>
    <t xml:space="preserve">Prosi się o zwrócenie uwagi na sposób wypełniania formularza Wykazu Cen, jak opisano poniżej w tabeli. </t>
  </si>
  <si>
    <t xml:space="preserve">Elementem wykazu cen jest Kalkulacja wyposażenia, rozmieszczenia i utrzymania pojemników w należytym stanie technicznym. Wykonawca wypełni tę kalkulację przyjmując, że liczba pojemników winna być zgodna z wykazem. Koszt wyposażenia w pojemniki winien obejmować: wartość pojemnika netto wraz z przeliczeniem na koszty miesięczne, w okresie świadczenia umowy tj. 48 miesięcy. Koszty rozstawienia pojemników są jednorazowe, a koszty utrzymania w należytym stanie technicznym coroczne. </t>
  </si>
  <si>
    <t>W kalkulacji należy przeliczyć koszty jednorazowe (rozstawienie pojemników) oraz koszty okresowe (utrzymania w należytym stanie technicznym) na okres świadczenia umowy tj. 48 miesięcy i wskazać koszt w przeliczeniu na miesiąc. Wykonawca uwzględni fakt że pojemniki po okresie umowy staną się własnością Gminy i będą jej przekazane na warunkach opisanych w SIWZ i umowie.</t>
  </si>
  <si>
    <t xml:space="preserve">Wykonawca przedstawi koszt jednostkowy identyfikacji pojemników i odrębnie worków za pomocą chipów, kodów kreskowych lub innych form identyfikacji jak wymaga się w SIWZ.  </t>
  </si>
  <si>
    <t xml:space="preserve">Wykonawca będzie uprawniony do zmiany wynagrodzenia, tylko na warunkach określonych w umowie. </t>
  </si>
  <si>
    <t>kod/kody</t>
  </si>
  <si>
    <t>Odbieranie odpadów odebranych z nieruchomości zamieszkałych</t>
  </si>
  <si>
    <t>2020 -3 mce
[Mg]</t>
  </si>
  <si>
    <t>2021 
[Mg]</t>
  </si>
  <si>
    <t>2022 
[Mg]</t>
  </si>
  <si>
    <t>2023 
[Mg]</t>
  </si>
  <si>
    <t>2024 -9 mcy
[Mg]</t>
  </si>
  <si>
    <t xml:space="preserve">Jednostka ofertowa </t>
  </si>
  <si>
    <t>stawka jednostkowa rok 2020</t>
  </si>
  <si>
    <t>stawka jednostkowa rok 2021</t>
  </si>
  <si>
    <t>stawka jednostkowa rok 2022</t>
  </si>
  <si>
    <t>stawka jednostkowa rok 2023</t>
  </si>
  <si>
    <t>stawka jednostkowa rok 2024</t>
  </si>
  <si>
    <t>cena ofertowa brutto -2020</t>
  </si>
  <si>
    <t>cena ofertowa brutto -2021</t>
  </si>
  <si>
    <t>cena ofertowa brutto -2022</t>
  </si>
  <si>
    <t>cena ofertowa brutto -2023</t>
  </si>
  <si>
    <t>cena ofertowa brutto -2024</t>
  </si>
  <si>
    <t xml:space="preserve">20 03 01 </t>
  </si>
  <si>
    <t>Niesegregowane (zmieszane) odpady komunalne</t>
  </si>
  <si>
    <t>zł/Mg</t>
  </si>
  <si>
    <t>15 01 01 i 20 01 01</t>
  </si>
  <si>
    <t>Papier i tektura</t>
  </si>
  <si>
    <t>15 01 07 i 20 01 02</t>
  </si>
  <si>
    <t>Szkło</t>
  </si>
  <si>
    <t>15 01 02, 20 01 39, 15 01 04, 20 01 40, 15 01 05</t>
  </si>
  <si>
    <t xml:space="preserve">Opakowania z tworzyw sztucznych, tworzywa sztuczne, opakowania metali, metale, opakowania wielomateriałowe </t>
  </si>
  <si>
    <t>20 02 01  i 20 01 08</t>
  </si>
  <si>
    <t>BIO (odpady zielone i kuchenne)</t>
  </si>
  <si>
    <t>20 03 07, 20 01 35* i 20 01 36 i 20 01 23*</t>
  </si>
  <si>
    <t xml:space="preserve">Odpady wielkogabarytowe (wystawki), Odpady zużytego sprzętu elektrycznego i elektronicznego (wystawki) </t>
  </si>
  <si>
    <t>Dostarczenie i dystrybucja worków do zbierania selektywnego papieru</t>
  </si>
  <si>
    <t>zł/szt</t>
  </si>
  <si>
    <t>Dostarczenie i dystrybucja worków do zbierania selektywnego szkła</t>
  </si>
  <si>
    <t xml:space="preserve">Dostarczenie i dystrybucja worków do zbierania selektywnego tworzyw sztucznych i metali </t>
  </si>
  <si>
    <t xml:space="preserve">Dostarczenie i dystrybucja worków do zbierania selektywnego bioodpadów </t>
  </si>
  <si>
    <t>Dostarczenie, rozstawienie nowych pojemników do zbierania selektywnego odpadów papieru - min. 1100 litrów oraz utrzymanie ich w należytym stanie technicznym</t>
  </si>
  <si>
    <t>Dostarczenie, rozstawienie nowych pojemników do zbierania selektywnego odpadów szkła - min. 1100 litrów oraz utrzymanie ich w należytym stanie technicznym</t>
  </si>
  <si>
    <t>Dostarczenie, rozstawienie nowych pojemników do zbierania selektywnego odpadów tworzyw sztucznych i metali - min. 1100 litrów oraz utrzymanie ich w należytym stanie technicznym</t>
  </si>
  <si>
    <t>Dostarczenie, rozstawienie nowych pojemników do zbierania selektywnego bioodpadów - min. 1100 litrów oraz utrzymanie ich w należytym stanie technicznym</t>
  </si>
  <si>
    <t>Dostarczenie, rozstawienie nowych pojemników do zbierania odpadów komunalnych zmieszanych 120 litrów oraz utrzymanie ich w należytym stanie technicznym</t>
  </si>
  <si>
    <t>Dostarczenie, rozstawienie nowych pojemników do zbierania odpadów komunalnych zmieszanych 240 litrów oraz utrzymanie ich w należytym stanie technicznym</t>
  </si>
  <si>
    <t>Dostarczenie, rozstawienie nowych pojemników do zbierania odpadów komunalnych zmieszanych 1100 litrów oraz utrzymanie ich w należytym stanie technicznym</t>
  </si>
  <si>
    <t xml:space="preserve">Wynagrodzenie w poszczególnych latach </t>
  </si>
  <si>
    <t xml:space="preserve">Wynagrodzenie w okresie umowy </t>
  </si>
  <si>
    <t>Kalkulacja ocechowanie pojemników i/lub worków (dla celów kalkulacji zmian w umowie )</t>
  </si>
  <si>
    <t xml:space="preserve">sztuk </t>
  </si>
  <si>
    <t xml:space="preserve">koszt jednostkowy </t>
  </si>
  <si>
    <t>koszt w okresie umowy</t>
  </si>
  <si>
    <t>koszt w przeliczeniu na 1 miesiąc</t>
  </si>
  <si>
    <t xml:space="preserve">koszt jednostkowy ocechowania worków (kody kreskowe lub inne formy identyfikacji , łącznie z elektronicznym systemem bazy danych) </t>
  </si>
  <si>
    <t xml:space="preserve">koszt jednostkowy ocechowania pojemników (chipy lub inne formy identyfikacji , łącznie z elektronicznym systemem bazy danych) </t>
  </si>
  <si>
    <t xml:space="preserve">Kalkulacja kosztów wyposażenia w pojemniki (dla celów kalkulacji zmian w umowie) </t>
  </si>
  <si>
    <t xml:space="preserve">koszt zakupu pojemnika nowego, nieużywanego </t>
  </si>
  <si>
    <t xml:space="preserve">koszt rozstawienia </t>
  </si>
  <si>
    <t>stawka podatku VAT [%]</t>
  </si>
  <si>
    <t xml:space="preserve">koszt utrzymania w należytym stanie technicznym w okresie rocznym </t>
  </si>
  <si>
    <t>koszt wyposazenia i utrzymania w przeliczeniu na 1 miesiąc</t>
  </si>
  <si>
    <t>zł/szt/miesiąc</t>
  </si>
  <si>
    <t xml:space="preserve">Z kalkulacji szczegółowej należy przenieść dane do Wykazu Cen, za wyjątkiem ocechowania worków i pojemników (bo ocechowanie to opcja).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</si>
</sst>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9" fontId="0" fillId="3" borderId="1" xfId="0" applyNumberFormat="1" applyFill="1" applyBorder="1"/>
    <xf numFmtId="2" fontId="0" fillId="4" borderId="1" xfId="0" applyNumberFormat="1" applyFill="1" applyBorder="1"/>
    <xf numFmtId="2" fontId="3" fillId="0" borderId="3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Border="1"/>
    <xf numFmtId="2" fontId="1" fillId="4" borderId="4" xfId="0" applyNumberFormat="1" applyFont="1" applyFill="1" applyBorder="1"/>
    <xf numFmtId="2" fontId="0" fillId="0" borderId="0" xfId="0" applyNumberFormat="1"/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3" borderId="1" xfId="0" applyFont="1" applyFill="1" applyBorder="1"/>
    <xf numFmtId="2" fontId="7" fillId="0" borderId="1" xfId="0" applyNumberFormat="1" applyFont="1" applyBorder="1"/>
    <xf numFmtId="1" fontId="7" fillId="0" borderId="1" xfId="0" applyNumberFormat="1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2" fontId="3" fillId="0" borderId="1" xfId="0" applyNumberFormat="1" applyFont="1" applyBorder="1"/>
    <xf numFmtId="0" fontId="8" fillId="0" borderId="0" xfId="0" applyFont="1" applyBorder="1" applyAlignment="1"/>
    <xf numFmtId="0" fontId="8" fillId="0" borderId="0" xfId="0" applyFont="1" applyBorder="1"/>
    <xf numFmtId="2" fontId="9" fillId="4" borderId="1" xfId="0" applyNumberFormat="1" applyFont="1" applyFill="1" applyBorder="1"/>
    <xf numFmtId="2" fontId="10" fillId="4" borderId="1" xfId="0" applyNumberFormat="1" applyFont="1" applyFill="1" applyBorder="1"/>
    <xf numFmtId="2" fontId="1" fillId="4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T48"/>
  <sheetViews>
    <sheetView tabSelected="1" topLeftCell="A29" workbookViewId="0">
      <selection activeCell="B42" sqref="B42"/>
    </sheetView>
  </sheetViews>
  <sheetFormatPr defaultRowHeight="15" x14ac:dyDescent="0.25"/>
  <cols>
    <col min="2" max="2" width="25.140625" customWidth="1"/>
    <col min="3" max="3" width="46.85546875" customWidth="1"/>
    <col min="4" max="4" width="11.42578125" bestFit="1" customWidth="1"/>
    <col min="5" max="6" width="12.42578125" bestFit="1" customWidth="1"/>
    <col min="7" max="8" width="12.42578125" customWidth="1"/>
  </cols>
  <sheetData>
    <row r="1" spans="2:20" s="1" customFormat="1" x14ac:dyDescent="0.25"/>
    <row r="2" spans="2:20" s="1" customFormat="1" x14ac:dyDescent="0.25">
      <c r="B2" s="2" t="s">
        <v>0</v>
      </c>
    </row>
    <row r="3" spans="2:20" s="1" customFormat="1" x14ac:dyDescent="0.25">
      <c r="B3" s="2"/>
    </row>
    <row r="4" spans="2:20" s="3" customFormat="1" x14ac:dyDescent="0.25">
      <c r="B4" s="3" t="s">
        <v>1</v>
      </c>
    </row>
    <row r="5" spans="2:20" s="3" customFormat="1" x14ac:dyDescent="0.25">
      <c r="B5" s="3" t="s">
        <v>2</v>
      </c>
    </row>
    <row r="6" spans="2:20" s="3" customFormat="1" x14ac:dyDescent="0.25">
      <c r="B6" s="3" t="s">
        <v>3</v>
      </c>
    </row>
    <row r="7" spans="2:20" s="3" customFormat="1" x14ac:dyDescent="0.25">
      <c r="B7" s="3" t="s">
        <v>4</v>
      </c>
    </row>
    <row r="8" spans="2:20" s="3" customFormat="1" x14ac:dyDescent="0.25">
      <c r="B8" s="3" t="s">
        <v>5</v>
      </c>
    </row>
    <row r="9" spans="2:20" s="3" customFormat="1" x14ac:dyDescent="0.25">
      <c r="B9" s="3" t="s">
        <v>6</v>
      </c>
    </row>
    <row r="10" spans="2:20" s="3" customFormat="1" x14ac:dyDescent="0.25">
      <c r="B10" s="3" t="s">
        <v>68</v>
      </c>
    </row>
    <row r="11" spans="2:20" s="3" customFormat="1" x14ac:dyDescent="0.25">
      <c r="B11" s="3" t="s">
        <v>7</v>
      </c>
    </row>
    <row r="12" spans="2:20" s="3" customFormat="1" x14ac:dyDescent="0.25">
      <c r="B12" s="3" t="s">
        <v>8</v>
      </c>
    </row>
    <row r="13" spans="2:20" x14ac:dyDescent="0.25">
      <c r="B13" s="4"/>
    </row>
    <row r="14" spans="2:20" x14ac:dyDescent="0.25">
      <c r="B14" s="5"/>
    </row>
    <row r="15" spans="2:20" ht="51" x14ac:dyDescent="0.25">
      <c r="B15" s="6" t="s">
        <v>9</v>
      </c>
      <c r="C15" s="6" t="s">
        <v>10</v>
      </c>
      <c r="D15" s="7" t="s">
        <v>11</v>
      </c>
      <c r="E15" s="7" t="s">
        <v>12</v>
      </c>
      <c r="F15" s="7" t="s">
        <v>13</v>
      </c>
      <c r="G15" s="7" t="s">
        <v>14</v>
      </c>
      <c r="H15" s="7" t="s">
        <v>15</v>
      </c>
      <c r="I15" s="8" t="s">
        <v>16</v>
      </c>
      <c r="J15" s="7" t="s">
        <v>17</v>
      </c>
      <c r="K15" s="7" t="s">
        <v>18</v>
      </c>
      <c r="L15" s="7" t="s">
        <v>19</v>
      </c>
      <c r="M15" s="7" t="s">
        <v>20</v>
      </c>
      <c r="N15" s="7" t="s">
        <v>21</v>
      </c>
      <c r="O15" s="7" t="s">
        <v>64</v>
      </c>
      <c r="P15" s="7" t="s">
        <v>22</v>
      </c>
      <c r="Q15" s="7" t="s">
        <v>23</v>
      </c>
      <c r="R15" s="7" t="s">
        <v>24</v>
      </c>
      <c r="S15" s="7" t="s">
        <v>25</v>
      </c>
      <c r="T15" s="7" t="s">
        <v>26</v>
      </c>
    </row>
    <row r="16" spans="2:20" x14ac:dyDescent="0.25">
      <c r="B16" s="9" t="s">
        <v>27</v>
      </c>
      <c r="C16" s="9" t="s">
        <v>28</v>
      </c>
      <c r="D16" s="10">
        <v>485</v>
      </c>
      <c r="E16" s="10">
        <v>2000</v>
      </c>
      <c r="F16" s="10">
        <v>2040</v>
      </c>
      <c r="G16" s="10">
        <v>2081</v>
      </c>
      <c r="H16" s="10">
        <v>1592</v>
      </c>
      <c r="I16" s="11" t="s">
        <v>29</v>
      </c>
      <c r="J16" s="12"/>
      <c r="K16" s="12"/>
      <c r="L16" s="12"/>
      <c r="M16" s="12"/>
      <c r="N16" s="12"/>
      <c r="O16" s="13"/>
      <c r="P16" s="14">
        <f>ROUND(J16*D16+(J16*D16)*$O16,2)</f>
        <v>0</v>
      </c>
      <c r="Q16" s="14">
        <f>ROUND(K16*E16+(K16*E16)*$O16,2)</f>
        <v>0</v>
      </c>
      <c r="R16" s="14">
        <f>ROUND(L16*F16+(L16*F16)*$O16,2)</f>
        <v>0</v>
      </c>
      <c r="S16" s="14">
        <f>ROUND(M16*G16+(M16*G16)*$O16,2)</f>
        <v>0</v>
      </c>
      <c r="T16" s="14">
        <f>ROUND(N16*H16+(N16*H16)*$O16,2)</f>
        <v>0</v>
      </c>
    </row>
    <row r="17" spans="2:20" x14ac:dyDescent="0.25">
      <c r="B17" s="9" t="s">
        <v>30</v>
      </c>
      <c r="C17" s="9" t="s">
        <v>31</v>
      </c>
      <c r="D17" s="10">
        <v>17</v>
      </c>
      <c r="E17" s="10">
        <v>73</v>
      </c>
      <c r="F17" s="10">
        <v>80</v>
      </c>
      <c r="G17" s="10">
        <v>88</v>
      </c>
      <c r="H17" s="10">
        <v>73</v>
      </c>
      <c r="I17" s="11" t="s">
        <v>29</v>
      </c>
      <c r="J17" s="12"/>
      <c r="K17" s="12"/>
      <c r="L17" s="12"/>
      <c r="M17" s="12"/>
      <c r="N17" s="12"/>
      <c r="O17" s="12"/>
      <c r="P17" s="14">
        <f t="shared" ref="P17:T25" si="0">ROUND(J17*D17+(J17*D17)*$O17,2)</f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</row>
    <row r="18" spans="2:20" x14ac:dyDescent="0.25">
      <c r="B18" s="9" t="s">
        <v>32</v>
      </c>
      <c r="C18" s="9" t="s">
        <v>33</v>
      </c>
      <c r="D18" s="10">
        <v>28</v>
      </c>
      <c r="E18" s="10">
        <v>121</v>
      </c>
      <c r="F18" s="10">
        <v>133</v>
      </c>
      <c r="G18" s="10">
        <v>146</v>
      </c>
      <c r="H18" s="10">
        <v>121</v>
      </c>
      <c r="I18" s="11" t="s">
        <v>29</v>
      </c>
      <c r="J18" s="12"/>
      <c r="K18" s="12"/>
      <c r="L18" s="12"/>
      <c r="M18" s="12"/>
      <c r="N18" s="12"/>
      <c r="O18" s="12"/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  <c r="T18" s="14">
        <f t="shared" si="0"/>
        <v>0</v>
      </c>
    </row>
    <row r="19" spans="2:20" ht="38.25" x14ac:dyDescent="0.25">
      <c r="B19" s="9" t="s">
        <v>34</v>
      </c>
      <c r="C19" s="9" t="s">
        <v>35</v>
      </c>
      <c r="D19" s="10">
        <v>41</v>
      </c>
      <c r="E19" s="10">
        <v>182</v>
      </c>
      <c r="F19" s="10">
        <v>200</v>
      </c>
      <c r="G19" s="10">
        <v>220</v>
      </c>
      <c r="H19" s="10">
        <v>182</v>
      </c>
      <c r="I19" s="11" t="s">
        <v>29</v>
      </c>
      <c r="J19" s="12"/>
      <c r="K19" s="12"/>
      <c r="L19" s="12"/>
      <c r="M19" s="12"/>
      <c r="N19" s="12"/>
      <c r="O19" s="12"/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</row>
    <row r="20" spans="2:20" x14ac:dyDescent="0.25">
      <c r="B20" s="9" t="s">
        <v>36</v>
      </c>
      <c r="C20" s="9" t="s">
        <v>37</v>
      </c>
      <c r="D20" s="10">
        <v>42</v>
      </c>
      <c r="E20" s="10">
        <v>164.5</v>
      </c>
      <c r="F20" s="10">
        <v>161</v>
      </c>
      <c r="G20" s="10">
        <v>157.5</v>
      </c>
      <c r="H20" s="10">
        <v>116</v>
      </c>
      <c r="I20" s="11" t="s">
        <v>29</v>
      </c>
      <c r="J20" s="12"/>
      <c r="K20" s="12"/>
      <c r="L20" s="12"/>
      <c r="M20" s="12"/>
      <c r="N20" s="12"/>
      <c r="O20" s="12"/>
      <c r="P20" s="14">
        <f t="shared" si="0"/>
        <v>0</v>
      </c>
      <c r="Q20" s="14">
        <f t="shared" si="0"/>
        <v>0</v>
      </c>
      <c r="R20" s="14">
        <f t="shared" si="0"/>
        <v>0</v>
      </c>
      <c r="S20" s="14">
        <f t="shared" si="0"/>
        <v>0</v>
      </c>
      <c r="T20" s="14">
        <f t="shared" si="0"/>
        <v>0</v>
      </c>
    </row>
    <row r="21" spans="2:20" ht="25.5" x14ac:dyDescent="0.25">
      <c r="B21" s="9" t="s">
        <v>38</v>
      </c>
      <c r="C21" s="9" t="s">
        <v>39</v>
      </c>
      <c r="D21" s="15">
        <v>13</v>
      </c>
      <c r="E21" s="15">
        <v>52</v>
      </c>
      <c r="F21" s="15">
        <v>53</v>
      </c>
      <c r="G21" s="15">
        <v>54</v>
      </c>
      <c r="H21" s="15">
        <v>41</v>
      </c>
      <c r="I21" s="11" t="s">
        <v>29</v>
      </c>
      <c r="J21" s="12"/>
      <c r="K21" s="12"/>
      <c r="L21" s="12"/>
      <c r="M21" s="12"/>
      <c r="N21" s="12"/>
      <c r="O21" s="12"/>
      <c r="P21" s="14">
        <f t="shared" si="0"/>
        <v>0</v>
      </c>
      <c r="Q21" s="14">
        <f t="shared" si="0"/>
        <v>0</v>
      </c>
      <c r="R21" s="14">
        <f t="shared" si="0"/>
        <v>0</v>
      </c>
      <c r="S21" s="14">
        <f t="shared" si="0"/>
        <v>0</v>
      </c>
      <c r="T21" s="14">
        <f t="shared" si="0"/>
        <v>0</v>
      </c>
    </row>
    <row r="22" spans="2:20" ht="25.5" x14ac:dyDescent="0.25">
      <c r="B22" s="9"/>
      <c r="C22" s="9" t="s">
        <v>40</v>
      </c>
      <c r="D22" s="10">
        <v>2100</v>
      </c>
      <c r="E22" s="10">
        <v>24300</v>
      </c>
      <c r="F22" s="10">
        <v>26700</v>
      </c>
      <c r="G22" s="10">
        <v>29300</v>
      </c>
      <c r="H22" s="10">
        <v>18300</v>
      </c>
      <c r="I22" s="17" t="s">
        <v>41</v>
      </c>
      <c r="J22" s="12"/>
      <c r="K22" s="12"/>
      <c r="L22" s="12"/>
      <c r="M22" s="12"/>
      <c r="N22" s="12"/>
      <c r="O22" s="12"/>
      <c r="P22" s="14">
        <f t="shared" si="0"/>
        <v>0</v>
      </c>
      <c r="Q22" s="14">
        <f t="shared" si="0"/>
        <v>0</v>
      </c>
      <c r="R22" s="14">
        <f t="shared" si="0"/>
        <v>0</v>
      </c>
      <c r="S22" s="14">
        <f t="shared" si="0"/>
        <v>0</v>
      </c>
      <c r="T22" s="14">
        <f t="shared" si="0"/>
        <v>0</v>
      </c>
    </row>
    <row r="23" spans="2:20" ht="25.5" x14ac:dyDescent="0.25">
      <c r="B23" s="9"/>
      <c r="C23" s="9" t="s">
        <v>42</v>
      </c>
      <c r="D23" s="10">
        <v>1700</v>
      </c>
      <c r="E23" s="10">
        <v>20200</v>
      </c>
      <c r="F23" s="10">
        <v>22200</v>
      </c>
      <c r="G23" s="10">
        <v>24300</v>
      </c>
      <c r="H23" s="10">
        <v>15100</v>
      </c>
      <c r="I23" s="17" t="s">
        <v>41</v>
      </c>
      <c r="J23" s="12"/>
      <c r="K23" s="12"/>
      <c r="L23" s="12"/>
      <c r="M23" s="12"/>
      <c r="N23" s="12"/>
      <c r="O23" s="12"/>
      <c r="P23" s="14">
        <f t="shared" si="0"/>
        <v>0</v>
      </c>
      <c r="Q23" s="14">
        <f t="shared" si="0"/>
        <v>0</v>
      </c>
      <c r="R23" s="14">
        <f t="shared" si="0"/>
        <v>0</v>
      </c>
      <c r="S23" s="14">
        <f t="shared" si="0"/>
        <v>0</v>
      </c>
      <c r="T23" s="14">
        <f t="shared" si="0"/>
        <v>0</v>
      </c>
    </row>
    <row r="24" spans="2:20" ht="25.5" x14ac:dyDescent="0.25">
      <c r="B24" s="9"/>
      <c r="C24" s="9" t="s">
        <v>43</v>
      </c>
      <c r="D24" s="10">
        <v>5200</v>
      </c>
      <c r="E24" s="10">
        <v>60700</v>
      </c>
      <c r="F24" s="10">
        <v>66700</v>
      </c>
      <c r="G24" s="10">
        <v>73300</v>
      </c>
      <c r="H24" s="10">
        <v>45500</v>
      </c>
      <c r="I24" s="17" t="s">
        <v>41</v>
      </c>
      <c r="J24" s="12"/>
      <c r="K24" s="12"/>
      <c r="L24" s="12"/>
      <c r="M24" s="12"/>
      <c r="N24" s="12"/>
      <c r="O24" s="12"/>
      <c r="P24" s="14">
        <f t="shared" si="0"/>
        <v>0</v>
      </c>
      <c r="Q24" s="14">
        <f t="shared" si="0"/>
        <v>0</v>
      </c>
      <c r="R24" s="14">
        <f t="shared" si="0"/>
        <v>0</v>
      </c>
      <c r="S24" s="14">
        <f t="shared" si="0"/>
        <v>0</v>
      </c>
      <c r="T24" s="14">
        <f t="shared" si="0"/>
        <v>0</v>
      </c>
    </row>
    <row r="25" spans="2:20" ht="25.5" x14ac:dyDescent="0.25">
      <c r="B25" s="9"/>
      <c r="C25" s="9" t="s">
        <v>44</v>
      </c>
      <c r="D25" s="10">
        <v>2600</v>
      </c>
      <c r="E25" s="10">
        <v>27400</v>
      </c>
      <c r="F25" s="10">
        <v>26800</v>
      </c>
      <c r="G25" s="10">
        <v>26300</v>
      </c>
      <c r="H25" s="10">
        <v>14500</v>
      </c>
      <c r="I25" s="17" t="s">
        <v>41</v>
      </c>
      <c r="J25" s="12"/>
      <c r="K25" s="12"/>
      <c r="L25" s="12"/>
      <c r="M25" s="12"/>
      <c r="N25" s="12"/>
      <c r="O25" s="12"/>
      <c r="P25" s="14">
        <f t="shared" si="0"/>
        <v>0</v>
      </c>
      <c r="Q25" s="14">
        <f t="shared" si="0"/>
        <v>0</v>
      </c>
      <c r="R25" s="14">
        <f t="shared" si="0"/>
        <v>0</v>
      </c>
      <c r="S25" s="14">
        <f t="shared" si="0"/>
        <v>0</v>
      </c>
      <c r="T25" s="14">
        <f t="shared" si="0"/>
        <v>0</v>
      </c>
    </row>
    <row r="26" spans="2:20" ht="51" x14ac:dyDescent="0.25">
      <c r="B26" s="9"/>
      <c r="C26" s="9" t="s">
        <v>45</v>
      </c>
      <c r="D26" s="16">
        <v>23</v>
      </c>
      <c r="E26" s="16">
        <v>23</v>
      </c>
      <c r="F26" s="16">
        <v>23</v>
      </c>
      <c r="G26" s="16">
        <v>23</v>
      </c>
      <c r="H26" s="16">
        <v>23</v>
      </c>
      <c r="I26" s="17" t="s">
        <v>67</v>
      </c>
      <c r="J26" s="12"/>
      <c r="K26" s="12"/>
      <c r="L26" s="12"/>
      <c r="M26" s="12"/>
      <c r="N26" s="12"/>
      <c r="O26" s="12"/>
      <c r="P26" s="37">
        <f>ROUND(J26*D26+(J26*D26)*$O26,2)*3</f>
        <v>0</v>
      </c>
      <c r="Q26" s="38">
        <f>ROUND(K26*E26+(K26*E26)*$O26,2)*12</f>
        <v>0</v>
      </c>
      <c r="R26" s="38">
        <f t="shared" ref="R26:S26" si="1">ROUND(L26*F26+(L26*F26)*$O26,2)*12</f>
        <v>0</v>
      </c>
      <c r="S26" s="38">
        <f t="shared" si="1"/>
        <v>0</v>
      </c>
      <c r="T26" s="37">
        <f>ROUND(N26*H26+(N26*H26)*$O26,2)*9</f>
        <v>0</v>
      </c>
    </row>
    <row r="27" spans="2:20" ht="51" x14ac:dyDescent="0.25">
      <c r="B27" s="9"/>
      <c r="C27" s="9" t="s">
        <v>46</v>
      </c>
      <c r="D27" s="16">
        <v>23</v>
      </c>
      <c r="E27" s="16">
        <v>23</v>
      </c>
      <c r="F27" s="16">
        <v>23</v>
      </c>
      <c r="G27" s="16">
        <v>23</v>
      </c>
      <c r="H27" s="16">
        <v>23</v>
      </c>
      <c r="I27" s="17" t="s">
        <v>67</v>
      </c>
      <c r="J27" s="12"/>
      <c r="K27" s="12"/>
      <c r="L27" s="12"/>
      <c r="M27" s="12"/>
      <c r="N27" s="12"/>
      <c r="O27" s="12"/>
      <c r="P27" s="37">
        <f t="shared" ref="P27:P32" si="2">ROUND(J27*D27+(J27*D27)*$O27,2)*3</f>
        <v>0</v>
      </c>
      <c r="Q27" s="38">
        <f t="shared" ref="Q27:Q32" si="3">ROUND(K27*E27+(K27*E27)*$O27,2)*12</f>
        <v>0</v>
      </c>
      <c r="R27" s="38">
        <f t="shared" ref="R27:R32" si="4">ROUND(L27*F27+(L27*F27)*$O27,2)*12</f>
        <v>0</v>
      </c>
      <c r="S27" s="38">
        <f t="shared" ref="S27:S32" si="5">ROUND(M27*G27+(M27*G27)*$O27,2)*12</f>
        <v>0</v>
      </c>
      <c r="T27" s="37">
        <f t="shared" ref="T27:T32" si="6">ROUND(N27*H27+(N27*H27)*$O27,2)*9</f>
        <v>0</v>
      </c>
    </row>
    <row r="28" spans="2:20" ht="51" x14ac:dyDescent="0.25">
      <c r="B28" s="9"/>
      <c r="C28" s="9" t="s">
        <v>47</v>
      </c>
      <c r="D28" s="16">
        <v>23</v>
      </c>
      <c r="E28" s="16">
        <v>23</v>
      </c>
      <c r="F28" s="16">
        <v>23</v>
      </c>
      <c r="G28" s="16">
        <v>23</v>
      </c>
      <c r="H28" s="16">
        <v>23</v>
      </c>
      <c r="I28" s="17" t="s">
        <v>67</v>
      </c>
      <c r="J28" s="12"/>
      <c r="K28" s="12"/>
      <c r="L28" s="12"/>
      <c r="M28" s="12"/>
      <c r="N28" s="12"/>
      <c r="O28" s="12"/>
      <c r="P28" s="37">
        <f t="shared" si="2"/>
        <v>0</v>
      </c>
      <c r="Q28" s="38">
        <f t="shared" si="3"/>
        <v>0</v>
      </c>
      <c r="R28" s="38">
        <f t="shared" si="4"/>
        <v>0</v>
      </c>
      <c r="S28" s="38">
        <f t="shared" si="5"/>
        <v>0</v>
      </c>
      <c r="T28" s="37">
        <f t="shared" si="6"/>
        <v>0</v>
      </c>
    </row>
    <row r="29" spans="2:20" ht="38.25" x14ac:dyDescent="0.25">
      <c r="B29" s="9"/>
      <c r="C29" s="9" t="s">
        <v>48</v>
      </c>
      <c r="D29" s="16">
        <v>23</v>
      </c>
      <c r="E29" s="16">
        <v>23</v>
      </c>
      <c r="F29" s="16">
        <v>23</v>
      </c>
      <c r="G29" s="16">
        <v>23</v>
      </c>
      <c r="H29" s="16">
        <v>23</v>
      </c>
      <c r="I29" s="17" t="s">
        <v>67</v>
      </c>
      <c r="J29" s="12"/>
      <c r="K29" s="12"/>
      <c r="L29" s="12"/>
      <c r="M29" s="12"/>
      <c r="N29" s="12"/>
      <c r="O29" s="12"/>
      <c r="P29" s="37">
        <f t="shared" si="2"/>
        <v>0</v>
      </c>
      <c r="Q29" s="38">
        <f t="shared" si="3"/>
        <v>0</v>
      </c>
      <c r="R29" s="38">
        <f t="shared" si="4"/>
        <v>0</v>
      </c>
      <c r="S29" s="38">
        <f t="shared" si="5"/>
        <v>0</v>
      </c>
      <c r="T29" s="37">
        <f t="shared" si="6"/>
        <v>0</v>
      </c>
    </row>
    <row r="30" spans="2:20" ht="51" x14ac:dyDescent="0.25">
      <c r="B30" s="9"/>
      <c r="C30" s="9" t="s">
        <v>49</v>
      </c>
      <c r="D30" s="16">
        <v>1150</v>
      </c>
      <c r="E30" s="16">
        <v>1150</v>
      </c>
      <c r="F30" s="16">
        <v>1150</v>
      </c>
      <c r="G30" s="16">
        <v>1150</v>
      </c>
      <c r="H30" s="16">
        <v>1150</v>
      </c>
      <c r="I30" s="17" t="s">
        <v>67</v>
      </c>
      <c r="J30" s="12"/>
      <c r="K30" s="12"/>
      <c r="L30" s="12"/>
      <c r="M30" s="12"/>
      <c r="N30" s="12"/>
      <c r="O30" s="12"/>
      <c r="P30" s="37">
        <f t="shared" si="2"/>
        <v>0</v>
      </c>
      <c r="Q30" s="38">
        <f t="shared" si="3"/>
        <v>0</v>
      </c>
      <c r="R30" s="38">
        <f t="shared" si="4"/>
        <v>0</v>
      </c>
      <c r="S30" s="38">
        <f t="shared" si="5"/>
        <v>0</v>
      </c>
      <c r="T30" s="37">
        <f t="shared" si="6"/>
        <v>0</v>
      </c>
    </row>
    <row r="31" spans="2:20" ht="51" x14ac:dyDescent="0.25">
      <c r="B31" s="9"/>
      <c r="C31" s="9" t="s">
        <v>50</v>
      </c>
      <c r="D31" s="16">
        <v>1000</v>
      </c>
      <c r="E31" s="16">
        <v>1000</v>
      </c>
      <c r="F31" s="16">
        <v>1000</v>
      </c>
      <c r="G31" s="16">
        <v>1000</v>
      </c>
      <c r="H31" s="16">
        <v>1000</v>
      </c>
      <c r="I31" s="17" t="s">
        <v>67</v>
      </c>
      <c r="J31" s="12"/>
      <c r="K31" s="12"/>
      <c r="L31" s="12"/>
      <c r="M31" s="12"/>
      <c r="N31" s="12"/>
      <c r="O31" s="12"/>
      <c r="P31" s="37">
        <f t="shared" si="2"/>
        <v>0</v>
      </c>
      <c r="Q31" s="38">
        <f t="shared" si="3"/>
        <v>0</v>
      </c>
      <c r="R31" s="38">
        <f t="shared" si="4"/>
        <v>0</v>
      </c>
      <c r="S31" s="38">
        <f t="shared" si="5"/>
        <v>0</v>
      </c>
      <c r="T31" s="37">
        <f t="shared" si="6"/>
        <v>0</v>
      </c>
    </row>
    <row r="32" spans="2:20" ht="51" x14ac:dyDescent="0.25">
      <c r="B32" s="9"/>
      <c r="C32" s="9" t="s">
        <v>51</v>
      </c>
      <c r="D32" s="16">
        <v>23</v>
      </c>
      <c r="E32" s="16">
        <v>23</v>
      </c>
      <c r="F32" s="16">
        <v>23</v>
      </c>
      <c r="G32" s="16">
        <v>23</v>
      </c>
      <c r="H32" s="16">
        <v>23</v>
      </c>
      <c r="I32" s="17" t="s">
        <v>67</v>
      </c>
      <c r="J32" s="12"/>
      <c r="K32" s="12"/>
      <c r="L32" s="12"/>
      <c r="M32" s="12"/>
      <c r="N32" s="12"/>
      <c r="O32" s="12"/>
      <c r="P32" s="37">
        <f t="shared" si="2"/>
        <v>0</v>
      </c>
      <c r="Q32" s="38">
        <f t="shared" si="3"/>
        <v>0</v>
      </c>
      <c r="R32" s="38">
        <f t="shared" si="4"/>
        <v>0</v>
      </c>
      <c r="S32" s="38">
        <f t="shared" si="5"/>
        <v>0</v>
      </c>
      <c r="T32" s="37">
        <f t="shared" si="6"/>
        <v>0</v>
      </c>
    </row>
    <row r="33" spans="2:20" x14ac:dyDescent="0.25">
      <c r="C33" s="18" t="s">
        <v>52</v>
      </c>
      <c r="I33" s="19"/>
      <c r="J33" s="19"/>
      <c r="K33" s="19"/>
      <c r="L33" s="19"/>
      <c r="M33" s="19"/>
      <c r="N33" s="19"/>
      <c r="P33" s="20">
        <f>SUM(P16:P32)</f>
        <v>0</v>
      </c>
      <c r="Q33" s="20">
        <f t="shared" ref="Q33:T33" si="7">SUM(Q16:Q32)</f>
        <v>0</v>
      </c>
      <c r="R33" s="20">
        <f t="shared" si="7"/>
        <v>0</v>
      </c>
      <c r="S33" s="20">
        <f t="shared" si="7"/>
        <v>0</v>
      </c>
      <c r="T33" s="20">
        <f t="shared" si="7"/>
        <v>0</v>
      </c>
    </row>
    <row r="34" spans="2:20" x14ac:dyDescent="0.25">
      <c r="C34" s="18" t="s">
        <v>53</v>
      </c>
      <c r="I34" s="35"/>
      <c r="J34" s="35"/>
      <c r="K34" s="35"/>
      <c r="L34" s="36"/>
      <c r="M34" s="19"/>
      <c r="N34" s="19"/>
      <c r="P34" s="39">
        <f>SUM(P33:T33)</f>
        <v>0</v>
      </c>
      <c r="Q34" s="39"/>
      <c r="R34" s="39"/>
      <c r="S34" s="39"/>
      <c r="T34" s="39"/>
    </row>
    <row r="36" spans="2:20" x14ac:dyDescent="0.25">
      <c r="D36" s="21"/>
    </row>
    <row r="37" spans="2:20" s="25" customFormat="1" ht="38.25" x14ac:dyDescent="0.2">
      <c r="B37" s="22"/>
      <c r="C37" s="23" t="s">
        <v>54</v>
      </c>
      <c r="D37" s="23" t="s">
        <v>55</v>
      </c>
      <c r="E37" s="23" t="s">
        <v>56</v>
      </c>
      <c r="F37" s="23" t="s">
        <v>57</v>
      </c>
      <c r="G37" s="24" t="s">
        <v>58</v>
      </c>
    </row>
    <row r="38" spans="2:20" s="25" customFormat="1" ht="38.25" x14ac:dyDescent="0.2">
      <c r="B38" s="22"/>
      <c r="C38" s="26" t="s">
        <v>59</v>
      </c>
      <c r="D38" s="27">
        <v>40000</v>
      </c>
      <c r="E38" s="28"/>
      <c r="F38" s="29">
        <f>D38*E38</f>
        <v>0</v>
      </c>
      <c r="G38" s="29">
        <f>F38/48</f>
        <v>0</v>
      </c>
    </row>
    <row r="39" spans="2:20" s="25" customFormat="1" ht="38.25" x14ac:dyDescent="0.2">
      <c r="B39" s="22"/>
      <c r="C39" s="26" t="s">
        <v>60</v>
      </c>
      <c r="D39" s="30">
        <f>SUM(D26:D29)+D30+D31+D32</f>
        <v>2265</v>
      </c>
      <c r="E39" s="28"/>
      <c r="F39" s="29">
        <f>D39*E39</f>
        <v>0</v>
      </c>
      <c r="G39" s="29">
        <f>F39/48</f>
        <v>0</v>
      </c>
    </row>
    <row r="40" spans="2:20" s="31" customFormat="1" ht="12.75" x14ac:dyDescent="0.2"/>
    <row r="41" spans="2:20" s="31" customFormat="1" ht="89.25" x14ac:dyDescent="0.2">
      <c r="C41" s="6" t="s">
        <v>61</v>
      </c>
      <c r="D41" s="6" t="s">
        <v>62</v>
      </c>
      <c r="E41" s="6" t="s">
        <v>63</v>
      </c>
      <c r="F41" s="6" t="s">
        <v>65</v>
      </c>
      <c r="G41" s="23" t="s">
        <v>57</v>
      </c>
      <c r="H41" s="32" t="s">
        <v>66</v>
      </c>
    </row>
    <row r="42" spans="2:20" s="31" customFormat="1" ht="51" x14ac:dyDescent="0.2">
      <c r="C42" s="9" t="s">
        <v>45</v>
      </c>
      <c r="D42" s="33"/>
      <c r="E42" s="33"/>
      <c r="F42" s="33"/>
      <c r="G42" s="34">
        <f>D42+E42+(F42*4)</f>
        <v>0</v>
      </c>
      <c r="H42" s="34">
        <f>G42/48</f>
        <v>0</v>
      </c>
    </row>
    <row r="43" spans="2:20" s="31" customFormat="1" ht="51" x14ac:dyDescent="0.2">
      <c r="C43" s="9" t="s">
        <v>46</v>
      </c>
      <c r="D43" s="33"/>
      <c r="E43" s="33"/>
      <c r="F43" s="33"/>
      <c r="G43" s="34">
        <f t="shared" ref="G43:G48" si="8">D43+E43+(F43*4)</f>
        <v>0</v>
      </c>
      <c r="H43" s="34">
        <f t="shared" ref="H43:H48" si="9">G43/48</f>
        <v>0</v>
      </c>
    </row>
    <row r="44" spans="2:20" s="31" customFormat="1" ht="51" x14ac:dyDescent="0.2">
      <c r="C44" s="9" t="s">
        <v>47</v>
      </c>
      <c r="D44" s="33"/>
      <c r="E44" s="33"/>
      <c r="F44" s="33"/>
      <c r="G44" s="34">
        <f t="shared" si="8"/>
        <v>0</v>
      </c>
      <c r="H44" s="34">
        <f t="shared" si="9"/>
        <v>0</v>
      </c>
    </row>
    <row r="45" spans="2:20" s="31" customFormat="1" ht="38.25" x14ac:dyDescent="0.2">
      <c r="C45" s="9" t="s">
        <v>48</v>
      </c>
      <c r="D45" s="33"/>
      <c r="E45" s="33"/>
      <c r="F45" s="33"/>
      <c r="G45" s="34">
        <f t="shared" si="8"/>
        <v>0</v>
      </c>
      <c r="H45" s="34">
        <f t="shared" si="9"/>
        <v>0</v>
      </c>
    </row>
    <row r="46" spans="2:20" s="31" customFormat="1" ht="51" x14ac:dyDescent="0.2">
      <c r="C46" s="9" t="s">
        <v>49</v>
      </c>
      <c r="D46" s="33"/>
      <c r="E46" s="33"/>
      <c r="F46" s="33"/>
      <c r="G46" s="34">
        <f t="shared" si="8"/>
        <v>0</v>
      </c>
      <c r="H46" s="34">
        <f t="shared" si="9"/>
        <v>0</v>
      </c>
    </row>
    <row r="47" spans="2:20" s="31" customFormat="1" ht="51" x14ac:dyDescent="0.2">
      <c r="C47" s="9" t="s">
        <v>50</v>
      </c>
      <c r="D47" s="33"/>
      <c r="E47" s="33"/>
      <c r="F47" s="33"/>
      <c r="G47" s="34">
        <f t="shared" si="8"/>
        <v>0</v>
      </c>
      <c r="H47" s="34">
        <f t="shared" si="9"/>
        <v>0</v>
      </c>
    </row>
    <row r="48" spans="2:20" s="31" customFormat="1" ht="51" x14ac:dyDescent="0.2">
      <c r="C48" s="9" t="s">
        <v>51</v>
      </c>
      <c r="D48" s="33"/>
      <c r="E48" s="33"/>
      <c r="F48" s="33"/>
      <c r="G48" s="34">
        <f t="shared" si="8"/>
        <v>0</v>
      </c>
      <c r="H48" s="34">
        <f t="shared" si="9"/>
        <v>0</v>
      </c>
    </row>
  </sheetData>
  <mergeCells count="1">
    <mergeCell ref="P34:T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cen odbieranie odpadów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2020-07-25T13:02:16Z</dcterms:created>
  <dcterms:modified xsi:type="dcterms:W3CDTF">2020-08-12T08:01:51Z</dcterms:modified>
</cp:coreProperties>
</file>